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6" windowWidth="22320" windowHeight="15360" firstSheet="1" activeTab="1"/>
  </bookViews>
  <sheets>
    <sheet name="mst" sheetId="1" state="hidden" r:id="rId1"/>
    <sheet name="ヨーネ" sheetId="2" r:id="rId2"/>
  </sheets>
  <definedNames>
    <definedName name="【A】マイコプラズマ属PCR検査">'mst'!$F:$F</definedName>
    <definedName name="【A】マイコプラズマ属PCR検査OP">'mst'!$F:$F</definedName>
    <definedName name="【B】マイコプラズマ・ボビスPCRのみ同定OP">'mst'!$G:$G</definedName>
    <definedName name="_xlnm.Print_Area" localSheetId="1">'ヨーネ'!$A$1:$I$25</definedName>
    <definedName name="_xlnm.Print_Titles" localSheetId="1">'ヨーネ'!$1:$15</definedName>
    <definedName name="オプション検査項目">'mst'!$H:$H</definedName>
    <definedName name="検査項目">'mst'!$A:$A</definedName>
    <definedName name="検体選択">'mst'!$N:$N</definedName>
  </definedNames>
  <calcPr fullCalcOnLoad="1"/>
</workbook>
</file>

<file path=xl/comments2.xml><?xml version="1.0" encoding="utf-8"?>
<comments xmlns="http://schemas.openxmlformats.org/spreadsheetml/2006/main">
  <authors>
    <author>作成者</author>
  </authors>
  <commentList>
    <comment ref="C3" authorId="0">
      <text>
        <r>
          <rPr>
            <b/>
            <sz val="9"/>
            <color indexed="8"/>
            <rFont val="ＭＳ Ｐゴシック"/>
            <family val="3"/>
          </rPr>
          <t>ＮＤＴＳ</t>
        </r>
        <r>
          <rPr>
            <b/>
            <sz val="9"/>
            <color indexed="8"/>
            <rFont val="ＭＳ Ｐゴシック"/>
            <family val="3"/>
          </rPr>
          <t>:</t>
        </r>
        <r>
          <rPr>
            <sz val="9"/>
            <color indexed="8"/>
            <rFont val="ＭＳ Ｐゴシック"/>
            <family val="3"/>
          </rPr>
          <t xml:space="preserve">
</t>
        </r>
        <r>
          <rPr>
            <sz val="9"/>
            <color indexed="8"/>
            <rFont val="ＭＳ Ｐゴシック"/>
            <family val="3"/>
          </rPr>
          <t>ご登録名をご入力ください</t>
        </r>
      </text>
    </comment>
    <comment ref="C5" authorId="0">
      <text>
        <r>
          <rPr>
            <b/>
            <sz val="9"/>
            <rFont val="ＭＳ Ｐゴシック"/>
            <family val="3"/>
          </rPr>
          <t>ＮＤＴＳ:</t>
        </r>
        <r>
          <rPr>
            <sz val="9"/>
            <rFont val="ＭＳ Ｐゴシック"/>
            <family val="3"/>
          </rPr>
          <t xml:space="preserve">
ご登録いただいているＩＤ番号をご入力ください</t>
        </r>
      </text>
    </comment>
    <comment ref="C7" authorId="0">
      <text>
        <r>
          <rPr>
            <b/>
            <sz val="9"/>
            <rFont val="ＭＳ Ｐゴシック"/>
            <family val="3"/>
          </rPr>
          <t>ＮＤＴＳ:</t>
        </r>
        <r>
          <rPr>
            <sz val="9"/>
            <rFont val="ＭＳ Ｐゴシック"/>
            <family val="3"/>
          </rPr>
          <t xml:space="preserve">
農家様名をこちらに記入してください。</t>
        </r>
      </text>
    </comment>
    <comment ref="C15" authorId="0">
      <text>
        <r>
          <rPr>
            <b/>
            <sz val="9"/>
            <rFont val="ＭＳ Ｐゴシック"/>
            <family val="3"/>
          </rPr>
          <t>NDTS:</t>
        </r>
        <r>
          <rPr>
            <sz val="9"/>
            <rFont val="ＭＳ Ｐゴシック"/>
            <family val="3"/>
          </rPr>
          <t xml:space="preserve">
検体と照らし合わせができる番号等を記入してください。</t>
        </r>
      </text>
    </comment>
    <comment ref="C9" authorId="0">
      <text>
        <r>
          <rPr>
            <b/>
            <sz val="9"/>
            <rFont val="ＭＳ Ｐゴシック"/>
            <family val="3"/>
          </rPr>
          <t>ＮＤＴＳ:</t>
        </r>
        <r>
          <rPr>
            <sz val="9"/>
            <rFont val="ＭＳ Ｐゴシック"/>
            <family val="3"/>
          </rPr>
          <t xml:space="preserve">
ご依頼に対するご担当者様の
お名前をご記入ください。</t>
        </r>
      </text>
    </comment>
    <comment ref="G4" authorId="0">
      <text>
        <r>
          <rPr>
            <b/>
            <sz val="9"/>
            <rFont val="ＭＳ Ｐゴシック"/>
            <family val="3"/>
          </rPr>
          <t>NDTS:</t>
        </r>
        <r>
          <rPr>
            <sz val="9"/>
            <rFont val="ＭＳ Ｐゴシック"/>
            <family val="3"/>
          </rPr>
          <t xml:space="preserve">
検体到着予定日を
必ずご記入下さい。
プルダウン（▼）から選択できます。</t>
        </r>
      </text>
    </comment>
    <comment ref="E3" authorId="0">
      <text>
        <r>
          <rPr>
            <b/>
            <sz val="9"/>
            <rFont val="ＭＳ Ｐゴシック"/>
            <family val="3"/>
          </rPr>
          <t>NDTS:</t>
        </r>
        <r>
          <rPr>
            <sz val="9"/>
            <rFont val="ＭＳ Ｐゴシック"/>
            <family val="3"/>
          </rPr>
          <t xml:space="preserve">
分析項目をプルダウン（▼）よりお選びください</t>
        </r>
      </text>
    </comment>
    <comment ref="E6" authorId="0">
      <text>
        <r>
          <rPr>
            <b/>
            <sz val="9"/>
            <rFont val="ＭＳ Ｐゴシック"/>
            <family val="3"/>
          </rPr>
          <t>NDTS:</t>
        </r>
        <r>
          <rPr>
            <sz val="9"/>
            <rFont val="ＭＳ Ｐゴシック"/>
            <family val="3"/>
          </rPr>
          <t xml:space="preserve">
ご希望のオプションメニューをプルダウン（▼）よりお選びください。
※不要の場合は空欄にしてください</t>
        </r>
      </text>
    </comment>
    <comment ref="E9" authorId="0">
      <text>
        <r>
          <rPr>
            <b/>
            <sz val="9"/>
            <rFont val="ＭＳ Ｐゴシック"/>
            <family val="3"/>
          </rPr>
          <t>NDTS:</t>
        </r>
        <r>
          <rPr>
            <sz val="9"/>
            <rFont val="ＭＳ Ｐゴシック"/>
            <family val="3"/>
          </rPr>
          <t xml:space="preserve">
検体の種類をプルダウン（▼）よりお選びください</t>
        </r>
      </text>
    </comment>
  </commentList>
</comments>
</file>

<file path=xl/sharedStrings.xml><?xml version="1.0" encoding="utf-8"?>
<sst xmlns="http://schemas.openxmlformats.org/spreadsheetml/2006/main" count="34" uniqueCount="33">
  <si>
    <t>個体番号</t>
  </si>
  <si>
    <t>ご登録名</t>
  </si>
  <si>
    <t>ご記入後は、こちらにE-mail送信してください。</t>
  </si>
  <si>
    <t>送信先:</t>
  </si>
  <si>
    <t>検体到着予定日</t>
  </si>
  <si>
    <t>お客様ID</t>
  </si>
  <si>
    <t>農家様名</t>
  </si>
  <si>
    <t>【サンプルリスト】</t>
  </si>
  <si>
    <t>No</t>
  </si>
  <si>
    <t>ご担当者名</t>
  </si>
  <si>
    <t>選択検査項目</t>
  </si>
  <si>
    <t>【A】オプション</t>
  </si>
  <si>
    <t>【B】オプション</t>
  </si>
  <si>
    <t>a</t>
  </si>
  <si>
    <t>b</t>
  </si>
  <si>
    <t>c</t>
  </si>
  <si>
    <t>d</t>
  </si>
  <si>
    <t>e</t>
  </si>
  <si>
    <t>f</t>
  </si>
  <si>
    <t>備考欄</t>
  </si>
  <si>
    <t>A</t>
  </si>
  <si>
    <t>オプションはありません</t>
  </si>
  <si>
    <t>②オプションメニューをお選び下さい（任意）</t>
  </si>
  <si>
    <t>③検体の種類を選択してください</t>
  </si>
  <si>
    <t>info@ndts.co.jp</t>
  </si>
  <si>
    <t>指定容器</t>
  </si>
  <si>
    <t>①分析項目をどちらかひとつお選び下さい</t>
  </si>
  <si>
    <t>ヨーネ菌（指定容器キャンペーン）</t>
  </si>
  <si>
    <t>オプションはありません</t>
  </si>
  <si>
    <t>a</t>
  </si>
  <si>
    <t>指定容器</t>
  </si>
  <si>
    <t>ヨーネ分析キャンペーン
〜指定容器でお得に楽々チェック〜　依頼用紙</t>
  </si>
  <si>
    <t xml:space="preserve">
https://www.ndts.co.jp/services/mall.html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</si>
</sst>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8">
    <font>
      <sz val="11"/>
      <color theme="1"/>
      <name val="Calibri"/>
      <family val="3"/>
    </font>
    <font>
      <sz val="11"/>
      <color indexed="8"/>
      <name val="ＭＳ Ｐゴシック"/>
      <family val="3"/>
    </font>
    <font>
      <sz val="6"/>
      <name val="ＭＳ Ｐゴシック"/>
      <family val="3"/>
    </font>
    <font>
      <u val="single"/>
      <sz val="12"/>
      <color indexed="12"/>
      <name val="ＭＳ Ｐゴシック"/>
      <family val="3"/>
    </font>
    <font>
      <sz val="18"/>
      <color indexed="8"/>
      <name val="ＭＳ Ｐゴシック"/>
      <family val="3"/>
    </font>
    <font>
      <b/>
      <sz val="9"/>
      <name val="ＭＳ Ｐゴシック"/>
      <family val="3"/>
    </font>
    <font>
      <sz val="9"/>
      <name val="ＭＳ Ｐゴシック"/>
      <family val="3"/>
    </font>
    <font>
      <b/>
      <sz val="9"/>
      <color indexed="8"/>
      <name val="ＭＳ Ｐゴシック"/>
      <family val="3"/>
    </font>
    <font>
      <sz val="9"/>
      <color indexed="8"/>
      <name val="ＭＳ Ｐゴシック"/>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u val="single"/>
      <sz val="12"/>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u val="single"/>
      <sz val="11"/>
      <color indexed="36"/>
      <name val="ＭＳ Ｐゴシック"/>
      <family val="3"/>
    </font>
    <font>
      <sz val="11"/>
      <color indexed="17"/>
      <name val="ＭＳ Ｐゴシック"/>
      <family val="3"/>
    </font>
    <font>
      <b/>
      <sz val="11"/>
      <color indexed="10"/>
      <name val="ＭＳ Ｐゴシック"/>
      <family val="3"/>
    </font>
    <font>
      <sz val="11"/>
      <name val="ＭＳ Ｐゴシック"/>
      <family val="3"/>
    </font>
    <font>
      <sz val="16"/>
      <color indexed="8"/>
      <name val="ＭＳ Ｐゴシック"/>
      <family val="3"/>
    </font>
    <font>
      <sz val="22"/>
      <color indexed="8"/>
      <name val="ＭＳ Ｐゴシック"/>
      <family val="3"/>
    </font>
    <font>
      <sz val="28"/>
      <color indexed="8"/>
      <name val="ＭＳ Ｐゴシック"/>
      <family val="3"/>
    </font>
    <font>
      <sz val="20"/>
      <color indexed="8"/>
      <name val="ＭＳ Ｐゴシック"/>
      <family val="3"/>
    </font>
    <font>
      <sz val="26"/>
      <color indexed="8"/>
      <name val="ＭＳ Ｐゴシック"/>
      <family val="3"/>
    </font>
    <font>
      <b/>
      <sz val="20"/>
      <color indexed="8"/>
      <name val="ＭＳ Ｐゴシック"/>
      <family val="3"/>
    </font>
    <font>
      <b/>
      <sz val="16"/>
      <color indexed="10"/>
      <name val="ＭＳ Ｐゴシック"/>
      <family val="3"/>
    </font>
    <font>
      <u val="single"/>
      <sz val="16"/>
      <color indexed="39"/>
      <name val="ＭＳ Ｐゴシック"/>
      <family val="3"/>
    </font>
    <font>
      <b/>
      <u val="single"/>
      <sz val="12"/>
      <color indexed="39"/>
      <name val="ＭＳ Ｐゴシック"/>
      <family val="3"/>
    </font>
    <font>
      <sz val="11"/>
      <color indexed="8"/>
      <name val="Calibri"/>
      <family val="2"/>
    </font>
    <font>
      <sz val="11"/>
      <color indexed="9"/>
      <name val="Calibri"/>
      <family val="2"/>
    </font>
    <font>
      <sz val="11"/>
      <color indexed="45"/>
      <name val="ＭＳ Ｐゴシック"/>
      <family val="3"/>
    </font>
    <font>
      <b/>
      <sz val="12"/>
      <color indexed="10"/>
      <name val="ＭＳ Ｐゴシック"/>
      <family val="3"/>
    </font>
    <font>
      <b/>
      <sz val="12"/>
      <color indexed="10"/>
      <name val="Calibri"/>
      <family val="2"/>
    </font>
    <font>
      <sz val="14"/>
      <color indexed="9"/>
      <name val="HG丸ｺﾞｼｯｸM-PRO"/>
      <family val="3"/>
    </font>
    <font>
      <sz val="14"/>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2"/>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u val="single"/>
      <sz val="11"/>
      <color theme="11"/>
      <name val="Calibri"/>
      <family val="3"/>
    </font>
    <font>
      <sz val="11"/>
      <color rgb="FF006100"/>
      <name val="Calibri"/>
      <family val="3"/>
    </font>
    <font>
      <b/>
      <sz val="11"/>
      <color rgb="FFFF0000"/>
      <name val="Calibri"/>
      <family val="3"/>
    </font>
    <font>
      <sz val="18"/>
      <color theme="1"/>
      <name val="Calibri"/>
      <family val="3"/>
    </font>
    <font>
      <sz val="11"/>
      <name val="Calibri"/>
      <family val="3"/>
    </font>
    <font>
      <sz val="16"/>
      <color theme="1"/>
      <name val="Calibri"/>
      <family val="3"/>
    </font>
    <font>
      <sz val="22"/>
      <color theme="1"/>
      <name val="Calibri"/>
      <family val="3"/>
    </font>
    <font>
      <sz val="28"/>
      <color theme="1"/>
      <name val="Calibri"/>
      <family val="3"/>
    </font>
    <font>
      <sz val="20"/>
      <color theme="1"/>
      <name val="Calibri"/>
      <family val="3"/>
    </font>
    <font>
      <b/>
      <sz val="20"/>
      <color theme="1"/>
      <name val="Calibri"/>
      <family val="3"/>
    </font>
    <font>
      <b/>
      <sz val="16"/>
      <color rgb="FFFF0000"/>
      <name val="Calibri"/>
      <family val="3"/>
    </font>
    <font>
      <sz val="26"/>
      <color theme="1"/>
      <name val="Calibri"/>
      <family val="3"/>
    </font>
    <font>
      <u val="single"/>
      <sz val="16"/>
      <color theme="10"/>
      <name val="Calibri"/>
      <family val="3"/>
    </font>
    <font>
      <b/>
      <u val="single"/>
      <sz val="12"/>
      <color theme="10"/>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CC"/>
        <bgColor indexed="64"/>
      </patternFill>
    </fill>
    <fill>
      <patternFill patternType="solid">
        <fgColor rgb="FFFFCCCC"/>
        <bgColor indexed="64"/>
      </patternFill>
    </fill>
    <fill>
      <patternFill patternType="solid">
        <fgColor rgb="FFFFC000"/>
        <bgColor indexed="64"/>
      </patternFill>
    </fill>
    <fill>
      <patternFill patternType="solid">
        <fgColor rgb="FF66FFFF"/>
        <bgColor indexed="64"/>
      </patternFill>
    </fill>
    <fill>
      <patternFill patternType="solid">
        <fgColor rgb="FFCCFF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style="thin"/>
      <right style="thin"/>
      <top style="dotted"/>
      <bottom style="thin"/>
    </border>
    <border>
      <left style="thin"/>
      <right style="thin"/>
      <top style="thin"/>
      <bottom style="dotted"/>
    </border>
    <border>
      <left style="thin"/>
      <right style="thin"/>
      <top>
        <color indexed="63"/>
      </top>
      <bottom style="thin"/>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55">
    <xf numFmtId="0" fontId="0" fillId="0" borderId="0" xfId="0" applyFont="1" applyAlignment="1">
      <alignment/>
    </xf>
    <xf numFmtId="0" fontId="62" fillId="0" borderId="0" xfId="61">
      <alignment/>
      <protection/>
    </xf>
    <xf numFmtId="0" fontId="65" fillId="0" borderId="0" xfId="61" applyFont="1">
      <alignment/>
      <protection/>
    </xf>
    <xf numFmtId="0" fontId="50" fillId="0" borderId="0" xfId="43" applyAlignment="1">
      <alignment/>
    </xf>
    <xf numFmtId="176" fontId="0" fillId="0" borderId="10" xfId="61" applyNumberFormat="1" applyFont="1" applyBorder="1">
      <alignment/>
      <protection/>
    </xf>
    <xf numFmtId="0" fontId="0" fillId="0" borderId="0" xfId="61" applyFont="1">
      <alignment/>
      <protection/>
    </xf>
    <xf numFmtId="0" fontId="62" fillId="0" borderId="0" xfId="61" applyAlignment="1">
      <alignment vertical="center"/>
      <protection/>
    </xf>
    <xf numFmtId="0" fontId="0" fillId="13" borderId="10" xfId="61" applyFont="1" applyFill="1" applyBorder="1" applyAlignment="1">
      <alignment horizontal="center" vertical="center"/>
      <protection/>
    </xf>
    <xf numFmtId="0" fontId="0" fillId="0" borderId="0" xfId="61" applyFont="1" applyFill="1">
      <alignment/>
      <protection/>
    </xf>
    <xf numFmtId="0" fontId="66" fillId="0" borderId="0" xfId="61" applyFont="1" applyFill="1">
      <alignment/>
      <protection/>
    </xf>
    <xf numFmtId="0" fontId="62" fillId="0" borderId="0" xfId="61" applyFill="1">
      <alignment/>
      <protection/>
    </xf>
    <xf numFmtId="0" fontId="0" fillId="0" borderId="0" xfId="61" applyFont="1" applyBorder="1" applyAlignment="1">
      <alignment shrinkToFit="1"/>
      <protection/>
    </xf>
    <xf numFmtId="0" fontId="0" fillId="0" borderId="0" xfId="61" applyFont="1" applyBorder="1" applyAlignment="1">
      <alignment horizontal="center" shrinkToFit="1"/>
      <protection/>
    </xf>
    <xf numFmtId="0" fontId="0" fillId="0" borderId="11" xfId="61" applyFont="1" applyBorder="1" applyAlignment="1">
      <alignment horizontal="center"/>
      <protection/>
    </xf>
    <xf numFmtId="0" fontId="0" fillId="33" borderId="0" xfId="0" applyFill="1" applyAlignment="1">
      <alignment/>
    </xf>
    <xf numFmtId="0" fontId="0" fillId="13" borderId="10" xfId="0" applyFill="1" applyBorder="1" applyAlignment="1">
      <alignment/>
    </xf>
    <xf numFmtId="0" fontId="0" fillId="10" borderId="10" xfId="0" applyFill="1" applyBorder="1" applyAlignment="1">
      <alignment/>
    </xf>
    <xf numFmtId="0" fontId="0" fillId="34" borderId="10" xfId="0" applyFill="1" applyBorder="1" applyAlignment="1">
      <alignment/>
    </xf>
    <xf numFmtId="0" fontId="0" fillId="33" borderId="0" xfId="0" applyFill="1" applyAlignment="1">
      <alignment horizontal="center"/>
    </xf>
    <xf numFmtId="0" fontId="0" fillId="5"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lignment horizontal="center"/>
    </xf>
    <xf numFmtId="0" fontId="0" fillId="0" borderId="0" xfId="61" applyFont="1">
      <alignment/>
      <protection/>
    </xf>
    <xf numFmtId="0" fontId="0" fillId="0" borderId="12" xfId="61" applyFont="1" applyBorder="1" applyAlignment="1">
      <alignment shrinkToFit="1"/>
      <protection/>
    </xf>
    <xf numFmtId="0" fontId="65" fillId="0" borderId="0" xfId="61" applyFont="1" applyAlignment="1">
      <alignment/>
      <protection/>
    </xf>
    <xf numFmtId="0" fontId="67" fillId="0" borderId="13" xfId="61" applyFont="1" applyBorder="1" applyAlignment="1">
      <alignment/>
      <protection/>
    </xf>
    <xf numFmtId="0" fontId="0" fillId="36" borderId="10" xfId="0" applyFill="1" applyBorder="1" applyAlignment="1">
      <alignment/>
    </xf>
    <xf numFmtId="0" fontId="0" fillId="0" borderId="0" xfId="0" applyAlignment="1">
      <alignment wrapText="1"/>
    </xf>
    <xf numFmtId="0" fontId="62" fillId="0" borderId="12" xfId="61" applyBorder="1" applyAlignment="1">
      <alignment/>
      <protection/>
    </xf>
    <xf numFmtId="0" fontId="0" fillId="36" borderId="10" xfId="0" applyFill="1" applyBorder="1" applyAlignment="1">
      <alignment horizontal="center"/>
    </xf>
    <xf numFmtId="0" fontId="0" fillId="0" borderId="14" xfId="61" applyFont="1" applyBorder="1" applyAlignment="1">
      <alignment shrinkToFit="1"/>
      <protection/>
    </xf>
    <xf numFmtId="0" fontId="0" fillId="35" borderId="0" xfId="61" applyFont="1" applyFill="1">
      <alignment/>
      <protection/>
    </xf>
    <xf numFmtId="0" fontId="0" fillId="0" borderId="13" xfId="61" applyFont="1" applyBorder="1" applyAlignment="1">
      <alignment wrapText="1"/>
      <protection/>
    </xf>
    <xf numFmtId="0" fontId="68" fillId="0" borderId="0" xfId="61" applyFont="1" applyAlignment="1">
      <alignment horizontal="right"/>
      <protection/>
    </xf>
    <xf numFmtId="0" fontId="0" fillId="0" borderId="13" xfId="61" applyFont="1" applyBorder="1" applyAlignment="1">
      <alignment/>
      <protection/>
    </xf>
    <xf numFmtId="0" fontId="66" fillId="35" borderId="0" xfId="61" applyFont="1" applyFill="1" applyAlignment="1">
      <alignment/>
      <protection/>
    </xf>
    <xf numFmtId="0" fontId="69" fillId="0" borderId="15" xfId="61" applyFont="1" applyBorder="1" applyAlignment="1">
      <alignment horizontal="center" shrinkToFit="1"/>
      <protection/>
    </xf>
    <xf numFmtId="0" fontId="70" fillId="0" borderId="15" xfId="61" applyFont="1" applyBorder="1" applyAlignment="1">
      <alignment horizontal="center" shrinkToFit="1"/>
      <protection/>
    </xf>
    <xf numFmtId="0" fontId="71" fillId="0" borderId="15" xfId="61" applyFont="1" applyBorder="1" applyAlignment="1">
      <alignment shrinkToFit="1"/>
      <protection/>
    </xf>
    <xf numFmtId="49" fontId="71" fillId="0" borderId="10" xfId="61" applyNumberFormat="1" applyFont="1" applyFill="1" applyBorder="1" applyAlignment="1">
      <alignment horizontal="center" vertical="center"/>
      <protection/>
    </xf>
    <xf numFmtId="0" fontId="58" fillId="37" borderId="16" xfId="61" applyFont="1" applyFill="1" applyBorder="1" applyAlignment="1">
      <alignment horizontal="distributed"/>
      <protection/>
    </xf>
    <xf numFmtId="0" fontId="58" fillId="37" borderId="17" xfId="61" applyFont="1" applyFill="1" applyBorder="1" applyAlignment="1">
      <alignment horizontal="distributed"/>
      <protection/>
    </xf>
    <xf numFmtId="0" fontId="72" fillId="37" borderId="16" xfId="61" applyFont="1" applyFill="1" applyBorder="1" applyAlignment="1">
      <alignment horizontal="right" vertical="center"/>
      <protection/>
    </xf>
    <xf numFmtId="0" fontId="72" fillId="37" borderId="17" xfId="61" applyFont="1" applyFill="1" applyBorder="1" applyAlignment="1">
      <alignment horizontal="left" vertical="center"/>
      <protection/>
    </xf>
    <xf numFmtId="0" fontId="0" fillId="13" borderId="16" xfId="61" applyFont="1" applyFill="1" applyBorder="1" applyAlignment="1">
      <alignment horizontal="center" vertical="center" wrapText="1"/>
      <protection/>
    </xf>
    <xf numFmtId="0" fontId="0" fillId="13" borderId="18" xfId="61" applyFont="1" applyFill="1" applyBorder="1" applyAlignment="1">
      <alignment horizontal="center" vertical="center"/>
      <protection/>
    </xf>
    <xf numFmtId="0" fontId="73" fillId="0" borderId="0" xfId="61" applyFont="1" applyAlignment="1">
      <alignment horizontal="center"/>
      <protection/>
    </xf>
    <xf numFmtId="0" fontId="74" fillId="0" borderId="16" xfId="61" applyFont="1" applyBorder="1" applyAlignment="1">
      <alignment horizontal="left" shrinkToFit="1"/>
      <protection/>
    </xf>
    <xf numFmtId="0" fontId="74" fillId="0" borderId="18" xfId="61" applyFont="1" applyBorder="1" applyAlignment="1">
      <alignment horizontal="left" shrinkToFit="1"/>
      <protection/>
    </xf>
    <xf numFmtId="0" fontId="74" fillId="0" borderId="17" xfId="61" applyFont="1" applyBorder="1" applyAlignment="1">
      <alignment horizontal="left" shrinkToFit="1"/>
      <protection/>
    </xf>
    <xf numFmtId="0" fontId="75" fillId="0" borderId="0" xfId="43" applyFont="1" applyAlignment="1">
      <alignment horizontal="center"/>
    </xf>
    <xf numFmtId="0" fontId="0" fillId="0" borderId="0" xfId="61" applyFont="1" applyAlignment="1">
      <alignment horizontal="center" shrinkToFit="1"/>
      <protection/>
    </xf>
    <xf numFmtId="0" fontId="76" fillId="0" borderId="0" xfId="43" applyFont="1" applyAlignment="1">
      <alignment horizontal="left" vertical="center" wrapText="1" shrinkToFit="1"/>
    </xf>
    <xf numFmtId="0" fontId="76" fillId="0" borderId="0" xfId="43" applyFont="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0</xdr:row>
      <xdr:rowOff>0</xdr:rowOff>
    </xdr:from>
    <xdr:to>
      <xdr:col>15</xdr:col>
      <xdr:colOff>114300</xdr:colOff>
      <xdr:row>14</xdr:row>
      <xdr:rowOff>495300</xdr:rowOff>
    </xdr:to>
    <xdr:sp>
      <xdr:nvSpPr>
        <xdr:cNvPr id="1" name="正方形/長方形 1"/>
        <xdr:cNvSpPr>
          <a:spLocks/>
        </xdr:cNvSpPr>
      </xdr:nvSpPr>
      <xdr:spPr>
        <a:xfrm>
          <a:off x="9934575" y="0"/>
          <a:ext cx="4048125" cy="5581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ご入力時注意事項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登録名：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ＩＤ発行時にご登録いただいている名称をご入力ください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お客様ＩＤ：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ご登録いただいているＩＤ番号をご入力ください。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農家様名：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農家様名につきましてはこちらにご記入ください。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①　検査の種類を１つプルダウンより選択してください。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①で選択した検査項目に応じて選べるオプションが表示されますので必要に応じてオプションを選択してください。（任意の為、不要の場合は「無し」を選択してください無</a:t>
          </a:r>
          <a:r>
            <a:rPr lang="en-US" cap="none" sz="1100" b="0" i="0" u="none" baseline="0">
              <a:solidFill>
                <a:srgbClr val="FFFFFF"/>
              </a:solidFill>
            </a:rPr>
            <a:t>　</a:t>
          </a:r>
          <a:r>
            <a:rPr lang="en-US" cap="none" sz="11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DD0806"/>
              </a:solidFill>
            </a:rPr>
            <a:t>全検体が同じ場合（全てバルク乳など）</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まず初めに</a:t>
          </a:r>
          <a:r>
            <a:rPr lang="en-US" cap="none" sz="1100" b="0" i="0" u="none" baseline="0">
              <a:solidFill>
                <a:srgbClr val="FF99CC"/>
              </a:solidFill>
            </a:rPr>
            <a:t>■</a:t>
          </a:r>
          <a:r>
            <a:rPr lang="en-US" cap="none" sz="1100" b="0" i="0" u="none" baseline="0">
              <a:solidFill>
                <a:srgbClr val="000000"/>
              </a:solidFill>
            </a:rPr>
            <a:t>のところで『▼』ボタンから『■』を選択した後、個体番号をご入力ください。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none" baseline="0">
              <a:solidFill>
                <a:srgbClr val="DD0806"/>
              </a:solidFill>
            </a:rPr>
            <a:t>検体到着予定日をご入力ください。</a:t>
          </a:r>
          <a:r>
            <a:rPr lang="en-US" cap="none" sz="1200" b="1" i="0" u="none" baseline="0">
              <a:solidFill>
                <a:srgbClr val="DD0806"/>
              </a:solidFill>
              <a:latin typeface="Calibri"/>
              <a:ea typeface="Calibri"/>
              <a:cs typeface="Calibri"/>
            </a:rPr>
            <a:t>
</a:t>
          </a:r>
          <a:r>
            <a:rPr lang="en-US" cap="none" sz="1200" b="1" i="0" u="none" baseline="0">
              <a:solidFill>
                <a:srgbClr val="DD0806"/>
              </a:solidFill>
            </a:rPr>
            <a:t>ﾌﾟﾙﾀﾞｳﾝ（▼ﾎﾞﾀﾝから）選択ください。</a:t>
          </a:r>
          <a:r>
            <a:rPr lang="en-US" cap="none" sz="1200" b="1" i="0" u="none" baseline="0">
              <a:solidFill>
                <a:srgbClr val="DD0806"/>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11</xdr:row>
      <xdr:rowOff>19050</xdr:rowOff>
    </xdr:from>
    <xdr:to>
      <xdr:col>2</xdr:col>
      <xdr:colOff>2933700</xdr:colOff>
      <xdr:row>13</xdr:row>
      <xdr:rowOff>152400</xdr:rowOff>
    </xdr:to>
    <xdr:sp>
      <xdr:nvSpPr>
        <xdr:cNvPr id="2" name="角丸四角形 1"/>
        <xdr:cNvSpPr>
          <a:spLocks/>
        </xdr:cNvSpPr>
      </xdr:nvSpPr>
      <xdr:spPr>
        <a:xfrm>
          <a:off x="114300" y="4448175"/>
          <a:ext cx="3848100" cy="609600"/>
        </a:xfrm>
        <a:prstGeom prst="roundRect">
          <a:avLst/>
        </a:prstGeom>
        <a:gradFill rotWithShape="1">
          <a:gsLst>
            <a:gs pos="0">
              <a:srgbClr val="9BC1FF"/>
            </a:gs>
            <a:gs pos="8000">
              <a:srgbClr val="9BC1FF"/>
            </a:gs>
          </a:gsLst>
          <a:lin ang="5400000" scaled="1"/>
        </a:gradFill>
        <a:ln w="9525" cmpd="sng">
          <a:solidFill>
            <a:srgbClr val="4A7EBB"/>
          </a:solidFill>
          <a:headEnd type="none"/>
          <a:tailEnd type="none"/>
        </a:ln>
      </xdr:spPr>
      <xdr:txBody>
        <a:bodyPr vertOverflow="clip" wrap="square"/>
        <a:p>
          <a:pPr algn="l">
            <a:defRPr/>
          </a:pPr>
          <a:r>
            <a:rPr lang="en-US" cap="none" sz="1400" b="0" i="0" u="none" baseline="0">
              <a:solidFill>
                <a:srgbClr val="FFFFFF"/>
              </a:solidFill>
            </a:rPr>
            <a:t>指定容器キャンペーン専用の依頼用紙です</a:t>
          </a:r>
          <a:r>
            <a:rPr lang="en-US" cap="none" sz="1400" b="0" i="0" u="none" baseline="0">
              <a:solidFill>
                <a:srgbClr val="FFFFFF"/>
              </a:solidFill>
            </a:rPr>
            <a:t>。</a:t>
          </a:r>
        </a:p>
      </xdr:txBody>
    </xdr:sp>
    <xdr:clientData/>
  </xdr:twoCellAnchor>
  <xdr:twoCellAnchor>
    <xdr:from>
      <xdr:col>15</xdr:col>
      <xdr:colOff>485775</xdr:colOff>
      <xdr:row>8</xdr:row>
      <xdr:rowOff>323850</xdr:rowOff>
    </xdr:from>
    <xdr:to>
      <xdr:col>15</xdr:col>
      <xdr:colOff>771525</xdr:colOff>
      <xdr:row>9</xdr:row>
      <xdr:rowOff>323850</xdr:rowOff>
    </xdr:to>
    <xdr:sp>
      <xdr:nvSpPr>
        <xdr:cNvPr id="3" name="屈折矢印 3"/>
        <xdr:cNvSpPr>
          <a:spLocks/>
        </xdr:cNvSpPr>
      </xdr:nvSpPr>
      <xdr:spPr>
        <a:xfrm flipV="1">
          <a:off x="14354175" y="3019425"/>
          <a:ext cx="285750" cy="371475"/>
        </a:xfrm>
        <a:custGeom>
          <a:pathLst>
            <a:path h="382967" w="295729">
              <a:moveTo>
                <a:pt x="0" y="309035"/>
              </a:moveTo>
              <a:lnTo>
                <a:pt x="195784" y="309035"/>
              </a:lnTo>
              <a:lnTo>
                <a:pt x="195784" y="73932"/>
              </a:lnTo>
              <a:lnTo>
                <a:pt x="169772" y="73932"/>
              </a:lnTo>
              <a:lnTo>
                <a:pt x="232751" y="0"/>
              </a:lnTo>
              <a:lnTo>
                <a:pt x="295729" y="73932"/>
              </a:lnTo>
              <a:lnTo>
                <a:pt x="269717" y="73932"/>
              </a:lnTo>
              <a:lnTo>
                <a:pt x="269717" y="382967"/>
              </a:lnTo>
              <a:lnTo>
                <a:pt x="0" y="382967"/>
              </a:lnTo>
              <a:lnTo>
                <a:pt x="0" y="309035"/>
              </a:lnTo>
              <a:close/>
            </a:path>
          </a:pathLst>
        </a:cu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400050</xdr:colOff>
      <xdr:row>10</xdr:row>
      <xdr:rowOff>361950</xdr:rowOff>
    </xdr:from>
    <xdr:to>
      <xdr:col>7</xdr:col>
      <xdr:colOff>247650</xdr:colOff>
      <xdr:row>10</xdr:row>
      <xdr:rowOff>914400</xdr:rowOff>
    </xdr:to>
    <xdr:pic>
      <xdr:nvPicPr>
        <xdr:cNvPr id="4" name="図 5"/>
        <xdr:cNvPicPr preferRelativeResize="1">
          <a:picLocks noChangeAspect="1"/>
        </xdr:cNvPicPr>
      </xdr:nvPicPr>
      <xdr:blipFill>
        <a:blip r:embed="rId1"/>
        <a:stretch>
          <a:fillRect/>
        </a:stretch>
      </xdr:blipFill>
      <xdr:spPr>
        <a:xfrm>
          <a:off x="7581900" y="3771900"/>
          <a:ext cx="533400" cy="552450"/>
        </a:xfrm>
        <a:prstGeom prst="rect">
          <a:avLst/>
        </a:prstGeom>
        <a:noFill/>
        <a:ln w="9525" cmpd="sng">
          <a:noFill/>
        </a:ln>
      </xdr:spPr>
    </xdr:pic>
    <xdr:clientData/>
  </xdr:twoCellAnchor>
  <xdr:twoCellAnchor>
    <xdr:from>
      <xdr:col>3</xdr:col>
      <xdr:colOff>304800</xdr:colOff>
      <xdr:row>10</xdr:row>
      <xdr:rowOff>142875</xdr:rowOff>
    </xdr:from>
    <xdr:to>
      <xdr:col>4</xdr:col>
      <xdr:colOff>1733550</xdr:colOff>
      <xdr:row>10</xdr:row>
      <xdr:rowOff>666750</xdr:rowOff>
    </xdr:to>
    <xdr:sp>
      <xdr:nvSpPr>
        <xdr:cNvPr id="5" name="角丸四角形 2"/>
        <xdr:cNvSpPr>
          <a:spLocks/>
        </xdr:cNvSpPr>
      </xdr:nvSpPr>
      <xdr:spPr>
        <a:xfrm>
          <a:off x="4314825" y="3552825"/>
          <a:ext cx="1771650" cy="523875"/>
        </a:xfrm>
        <a:prstGeom prst="roundRect">
          <a:avLst/>
        </a:prstGeom>
        <a:noFill/>
        <a:ln w="9525" cmpd="sng">
          <a:noFill/>
        </a:ln>
      </xdr:spPr>
      <xdr:txBody>
        <a:bodyPr vertOverflow="clip" wrap="square"/>
        <a:p>
          <a:pPr algn="l">
            <a:defRPr/>
          </a:pPr>
          <a:r>
            <a:rPr lang="en-US" cap="none" sz="1200" b="0" i="0" u="none" baseline="0">
              <a:solidFill>
                <a:srgbClr val="000000"/>
              </a:solidFill>
            </a:rPr>
            <a:t>指定容器購入はこちら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ndts.co.jp" TargetMode="External" /><Relationship Id="rId2" Type="http://schemas.openxmlformats.org/officeDocument/2006/relationships/hyperlink" Target="https://www.ndts.co.jp/services/mall.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1"/>
  <sheetViews>
    <sheetView zoomScale="80" zoomScaleNormal="80" zoomScalePageLayoutView="0" workbookViewId="0" topLeftCell="A1">
      <pane xSplit="3" ySplit="1" topLeftCell="J2" activePane="bottomRight" state="frozen"/>
      <selection pane="topLeft" activeCell="A1" sqref="A1"/>
      <selection pane="topRight" activeCell="D1" sqref="D1"/>
      <selection pane="bottomLeft" activeCell="A2" sqref="A2"/>
      <selection pane="bottomRight" activeCell="K4" sqref="K4"/>
    </sheetView>
  </sheetViews>
  <sheetFormatPr defaultColWidth="8.7109375" defaultRowHeight="33" customHeight="1"/>
  <cols>
    <col min="1" max="1" width="46.7109375" style="0" bestFit="1" customWidth="1"/>
    <col min="2" max="4" width="11.00390625" style="0" customWidth="1"/>
    <col min="5" max="5" width="7.421875" style="0" customWidth="1"/>
    <col min="6" max="8" width="38.28125" style="0" customWidth="1"/>
    <col min="9" max="9" width="17.7109375" style="0" customWidth="1"/>
    <col min="10" max="10" width="39.421875" style="0" customWidth="1"/>
    <col min="11" max="12" width="6.140625" style="0" customWidth="1"/>
    <col min="13" max="13" width="8.7109375" style="0" customWidth="1"/>
    <col min="14" max="14" width="16.421875" style="0" customWidth="1"/>
    <col min="15" max="15" width="12.7109375" style="0" customWidth="1"/>
    <col min="16" max="16" width="19.140625" style="0" customWidth="1"/>
    <col min="17" max="17" width="22.7109375" style="0" bestFit="1" customWidth="1"/>
    <col min="18" max="21" width="19.140625" style="0" customWidth="1"/>
  </cols>
  <sheetData>
    <row r="1" spans="2:21" ht="33" customHeight="1">
      <c r="B1" s="28"/>
      <c r="C1" s="28"/>
      <c r="D1" s="20"/>
      <c r="E1" s="21"/>
      <c r="F1" s="15" t="s">
        <v>11</v>
      </c>
      <c r="G1" s="16" t="s">
        <v>12</v>
      </c>
      <c r="H1" s="19"/>
      <c r="I1" s="14" t="s">
        <v>10</v>
      </c>
      <c r="J1" s="14" t="str">
        <f>ヨーネ!E4</f>
        <v>ヨーネ菌（指定容器キャンペーン）</v>
      </c>
      <c r="K1" s="18" t="str">
        <f>IF(ISERROR(VLOOKUP($J$1,$A$2:$B$11,2,FALSE)),"",(VLOOKUP($J$1,$A$2:$B$11,2,FALSE)))</f>
        <v>A</v>
      </c>
      <c r="L1" s="18" t="str">
        <f>IF(ISERROR(VLOOKUP($J$1,$A$2:$C$11,3,FALSE)),"",(VLOOKUP($J$1,$A$2:$C$11,3,FALSE)))</f>
        <v>a</v>
      </c>
      <c r="N1" s="27"/>
      <c r="O1" s="22" t="str">
        <f>IF(ISERROR(HLOOKUP($L$1,P:U,1,FALSE)),"",HLOOKUP($L$1,P:U,1,FALSE))</f>
        <v>a</v>
      </c>
      <c r="P1" s="30" t="s">
        <v>13</v>
      </c>
      <c r="Q1" s="30" t="s">
        <v>14</v>
      </c>
      <c r="R1" s="30" t="s">
        <v>15</v>
      </c>
      <c r="S1" s="30" t="s">
        <v>16</v>
      </c>
      <c r="T1" s="30" t="s">
        <v>17</v>
      </c>
      <c r="U1" s="30" t="s">
        <v>18</v>
      </c>
    </row>
    <row r="2" spans="1:21" ht="33" customHeight="1">
      <c r="A2" s="17" t="s">
        <v>27</v>
      </c>
      <c r="B2" s="17" t="s">
        <v>20</v>
      </c>
      <c r="C2" s="17" t="s">
        <v>29</v>
      </c>
      <c r="D2" s="21">
        <f>IF(F2&lt;&gt;"",E2,"")</f>
        <v>1</v>
      </c>
      <c r="E2" s="22">
        <f>IF($K$1="A",1,IF($K$1="B",2,""))</f>
        <v>1</v>
      </c>
      <c r="F2" s="15" t="s">
        <v>21</v>
      </c>
      <c r="G2" s="16"/>
      <c r="H2" s="19" t="str">
        <f aca="true" t="shared" si="0" ref="H2:H11">IF(D2="","",IF(D2=1,F2,IF(D2=2,IF(G2&lt;&gt;"",G2,""))))</f>
        <v>オプションはありません</v>
      </c>
      <c r="N2" s="27" t="str">
        <f aca="true" t="shared" si="1" ref="N2:N10">IF(O2=0,"",O2)</f>
        <v>指定容器</v>
      </c>
      <c r="O2" s="22" t="str">
        <f>IF(ISERROR(HLOOKUP($L$1,P:U,2,FALSE)),"",HLOOKUP($L$1,P:U,2,FALSE))</f>
        <v>指定容器</v>
      </c>
      <c r="P2" s="27" t="s">
        <v>25</v>
      </c>
      <c r="Q2" s="27"/>
      <c r="R2" s="27"/>
      <c r="S2" s="27"/>
      <c r="T2" s="27"/>
      <c r="U2" s="27"/>
    </row>
    <row r="3" spans="1:21" ht="33" customHeight="1">
      <c r="A3" s="17"/>
      <c r="B3" s="17"/>
      <c r="C3" s="17"/>
      <c r="D3" s="21">
        <f aca="true" t="shared" si="2" ref="D3:D11">IF(F3&lt;&gt;"",E3,"")</f>
      </c>
      <c r="E3" s="22">
        <f aca="true" t="shared" si="3" ref="E3:E10">IF($K$1="A",1,IF($K$1="B",2,""))</f>
        <v>1</v>
      </c>
      <c r="F3" s="15"/>
      <c r="G3" s="16"/>
      <c r="H3" s="19">
        <f t="shared" si="0"/>
      </c>
      <c r="N3" s="27">
        <f t="shared" si="1"/>
      </c>
      <c r="O3" s="22">
        <f>IF(ISERROR(HLOOKUP($L$1,P:U,3,FALSE)),"",HLOOKUP($L$1,P:U,3,FALSE))</f>
        <v>0</v>
      </c>
      <c r="P3" s="27"/>
      <c r="Q3" s="27"/>
      <c r="R3" s="27"/>
      <c r="S3" s="27"/>
      <c r="T3" s="27"/>
      <c r="U3" s="27"/>
    </row>
    <row r="4" spans="1:21" ht="33" customHeight="1">
      <c r="A4" s="17"/>
      <c r="B4" s="17"/>
      <c r="C4" s="17"/>
      <c r="D4" s="21">
        <f t="shared" si="2"/>
      </c>
      <c r="E4" s="22">
        <f t="shared" si="3"/>
        <v>1</v>
      </c>
      <c r="F4" s="15"/>
      <c r="G4" s="16"/>
      <c r="H4" s="19">
        <f t="shared" si="0"/>
      </c>
      <c r="N4" s="27">
        <f t="shared" si="1"/>
      </c>
      <c r="O4" s="22">
        <f>IF(ISERROR(HLOOKUP($L$1,P:U,4,FALSE)),"",HLOOKUP($L$1,P:U,4,FALSE))</f>
        <v>0</v>
      </c>
      <c r="P4" s="27"/>
      <c r="Q4" s="27"/>
      <c r="R4" s="27"/>
      <c r="S4" s="27"/>
      <c r="T4" s="27"/>
      <c r="U4" s="27"/>
    </row>
    <row r="5" spans="1:21" ht="33" customHeight="1">
      <c r="A5" s="17"/>
      <c r="B5" s="17"/>
      <c r="C5" s="17"/>
      <c r="D5" s="21">
        <f t="shared" si="2"/>
      </c>
      <c r="E5" s="22">
        <f t="shared" si="3"/>
        <v>1</v>
      </c>
      <c r="F5" s="15"/>
      <c r="G5" s="16"/>
      <c r="H5" s="19">
        <f t="shared" si="0"/>
      </c>
      <c r="N5" s="27">
        <f t="shared" si="1"/>
      </c>
      <c r="O5" s="22">
        <f>IF(ISERROR(HLOOKUP($L$1,P:U,5,FALSE)),"",HLOOKUP($L$1,P:U,5,FALSE))</f>
        <v>0</v>
      </c>
      <c r="P5" s="27"/>
      <c r="Q5" s="27"/>
      <c r="R5" s="27"/>
      <c r="S5" s="27"/>
      <c r="T5" s="27"/>
      <c r="U5" s="27"/>
    </row>
    <row r="6" spans="1:21" ht="33" customHeight="1">
      <c r="A6" s="17"/>
      <c r="B6" s="17"/>
      <c r="C6" s="17"/>
      <c r="D6" s="21">
        <f t="shared" si="2"/>
      </c>
      <c r="E6" s="22">
        <f t="shared" si="3"/>
        <v>1</v>
      </c>
      <c r="F6" s="15"/>
      <c r="G6" s="16"/>
      <c r="H6" s="19">
        <f t="shared" si="0"/>
      </c>
      <c r="N6" s="27">
        <f t="shared" si="1"/>
      </c>
      <c r="O6" s="22">
        <f>IF(ISERROR(HLOOKUP($L$1,P:U,6,FALSE)),"",HLOOKUP($L$1,P:U,6,FALSE))</f>
        <v>0</v>
      </c>
      <c r="P6" s="27"/>
      <c r="Q6" s="27"/>
      <c r="R6" s="27"/>
      <c r="S6" s="27"/>
      <c r="T6" s="27"/>
      <c r="U6" s="27"/>
    </row>
    <row r="7" spans="1:21" ht="33" customHeight="1">
      <c r="A7" s="17"/>
      <c r="B7" s="17"/>
      <c r="C7" s="17"/>
      <c r="D7" s="21">
        <f t="shared" si="2"/>
      </c>
      <c r="E7" s="22">
        <f t="shared" si="3"/>
        <v>1</v>
      </c>
      <c r="F7" s="15"/>
      <c r="G7" s="16"/>
      <c r="H7" s="19">
        <f t="shared" si="0"/>
      </c>
      <c r="N7" s="27">
        <f t="shared" si="1"/>
      </c>
      <c r="O7" s="22">
        <f>IF(ISERROR(HLOOKUP($L$1,P:U,7,FALSE)),"",HLOOKUP($L$1,P:U,7,FALSE))</f>
        <v>0</v>
      </c>
      <c r="P7" s="27"/>
      <c r="Q7" s="27"/>
      <c r="R7" s="27"/>
      <c r="S7" s="27"/>
      <c r="T7" s="27"/>
      <c r="U7" s="27"/>
    </row>
    <row r="8" spans="1:21" ht="33" customHeight="1">
      <c r="A8" s="17"/>
      <c r="B8" s="17"/>
      <c r="C8" s="17"/>
      <c r="D8" s="21">
        <f t="shared" si="2"/>
      </c>
      <c r="E8" s="22">
        <f t="shared" si="3"/>
        <v>1</v>
      </c>
      <c r="F8" s="15"/>
      <c r="G8" s="16"/>
      <c r="H8" s="19">
        <f t="shared" si="0"/>
      </c>
      <c r="N8" s="27">
        <f t="shared" si="1"/>
      </c>
      <c r="O8" s="22">
        <f>IF(ISERROR(HLOOKUP($L$1,P:U,8,FALSE)),"",HLOOKUP($L$1,P:U,8,FALSE))</f>
        <v>0</v>
      </c>
      <c r="P8" s="27"/>
      <c r="Q8" s="27"/>
      <c r="R8" s="27"/>
      <c r="S8" s="27"/>
      <c r="T8" s="27"/>
      <c r="U8" s="27"/>
    </row>
    <row r="9" spans="1:21" ht="33" customHeight="1">
      <c r="A9" s="17"/>
      <c r="B9" s="17"/>
      <c r="C9" s="17"/>
      <c r="D9" s="21">
        <f t="shared" si="2"/>
      </c>
      <c r="E9" s="22">
        <f t="shared" si="3"/>
        <v>1</v>
      </c>
      <c r="F9" s="15"/>
      <c r="G9" s="16"/>
      <c r="H9" s="19">
        <f t="shared" si="0"/>
      </c>
      <c r="N9" s="27">
        <f t="shared" si="1"/>
      </c>
      <c r="O9" s="22">
        <f>IF(ISERROR(HLOOKUP($L$1,P:U,9,FALSE)),"",HLOOKUP($L$1,P:U,9,FALSE))</f>
        <v>0</v>
      </c>
      <c r="P9" s="27"/>
      <c r="Q9" s="27"/>
      <c r="R9" s="27"/>
      <c r="S9" s="27"/>
      <c r="T9" s="27"/>
      <c r="U9" s="27"/>
    </row>
    <row r="10" spans="1:21" ht="33" customHeight="1">
      <c r="A10" s="17"/>
      <c r="B10" s="17"/>
      <c r="C10" s="17"/>
      <c r="D10" s="21">
        <f t="shared" si="2"/>
      </c>
      <c r="E10" s="22">
        <f t="shared" si="3"/>
        <v>1</v>
      </c>
      <c r="F10" s="15"/>
      <c r="G10" s="16"/>
      <c r="H10" s="19">
        <f t="shared" si="0"/>
      </c>
      <c r="N10" s="27">
        <f t="shared" si="1"/>
      </c>
      <c r="O10" s="22">
        <f>IF(ISERROR(HLOOKUP($L$1,P:U,10,FALSE)),"",HLOOKUP($L$1,P:U,10,FALSE))</f>
        <v>0</v>
      </c>
      <c r="P10" s="27"/>
      <c r="Q10" s="27"/>
      <c r="R10" s="27"/>
      <c r="S10" s="27"/>
      <c r="T10" s="27"/>
      <c r="U10" s="27"/>
    </row>
    <row r="11" spans="1:21" ht="33" customHeight="1">
      <c r="A11" s="17"/>
      <c r="B11" s="17"/>
      <c r="C11" s="17"/>
      <c r="D11" s="21">
        <f t="shared" si="2"/>
      </c>
      <c r="E11" s="22">
        <f>IF($K$1="A",1,IF($K$1="B",2,""))</f>
        <v>1</v>
      </c>
      <c r="F11" s="15"/>
      <c r="G11" s="16"/>
      <c r="H11" s="19">
        <f t="shared" si="0"/>
      </c>
      <c r="N11" s="27">
        <f>IF(O11=0,"",O11)</f>
      </c>
      <c r="O11" s="22">
        <f>IF(ISERROR(HLOOKUP($L$1,P:U,11,FALSE)),"",HLOOKUP($L$1,P:U,11,FALSE))</f>
        <v>0</v>
      </c>
      <c r="P11" s="27"/>
      <c r="Q11" s="27"/>
      <c r="R11" s="27"/>
      <c r="S11" s="27"/>
      <c r="T11" s="27"/>
      <c r="U11" s="27"/>
    </row>
  </sheetData>
  <sheetProtection/>
  <dataValidations count="2">
    <dataValidation type="list" allowBlank="1" showInputMessage="1" showErrorMessage="1" imeMode="off" sqref="C1:C65536">
      <formula1>"a,b,c,d,e,f"</formula1>
    </dataValidation>
    <dataValidation type="list" allowBlank="1" showInputMessage="1" showErrorMessage="1" imeMode="off" sqref="B1:B65536">
      <formula1>"A,B"</formula1>
    </dataValidation>
  </dataValidations>
  <printOptions/>
  <pageMargins left="0.14" right="0.12" top="1" bottom="1" header="0.3" footer="0.3"/>
  <pageSetup horizontalDpi="600" verticalDpi="600" orientation="landscape" paperSize="9" scale="90"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P25"/>
  <sheetViews>
    <sheetView tabSelected="1" zoomScale="70" zoomScaleNormal="70" zoomScalePageLayoutView="0" workbookViewId="0" topLeftCell="A1">
      <pane ySplit="15" topLeftCell="A16" activePane="bottomLeft" state="frozen"/>
      <selection pane="topLeft" activeCell="A1" sqref="A1"/>
      <selection pane="bottomLeft" activeCell="C11" sqref="C11"/>
    </sheetView>
  </sheetViews>
  <sheetFormatPr defaultColWidth="13.00390625" defaultRowHeight="15"/>
  <cols>
    <col min="1" max="1" width="1.7109375" style="1" customWidth="1"/>
    <col min="2" max="2" width="13.7109375" style="1" customWidth="1"/>
    <col min="3" max="3" width="44.7109375" style="1" customWidth="1"/>
    <col min="4" max="4" width="5.140625" style="1" customWidth="1"/>
    <col min="5" max="5" width="38.7109375" style="1" customWidth="1"/>
    <col min="6" max="6" width="3.7109375" style="1" customWidth="1"/>
    <col min="7" max="8" width="10.28125" style="1" customWidth="1"/>
    <col min="9" max="9" width="1.7109375" style="1" customWidth="1"/>
    <col min="10" max="16384" width="13.00390625" style="1" customWidth="1"/>
  </cols>
  <sheetData>
    <row r="1" spans="1:9" ht="21">
      <c r="A1" s="5"/>
      <c r="B1" s="36" t="s">
        <v>31</v>
      </c>
      <c r="C1" s="32"/>
      <c r="D1" s="32"/>
      <c r="E1" s="32"/>
      <c r="F1" s="32"/>
      <c r="G1" s="32"/>
      <c r="H1" s="32"/>
      <c r="I1" s="5"/>
    </row>
    <row r="2" spans="1:9" s="10" customFormat="1" ht="15.75" customHeight="1" thickBot="1">
      <c r="A2" s="8"/>
      <c r="B2" s="9"/>
      <c r="C2" s="8"/>
      <c r="D2" s="8"/>
      <c r="E2" s="8"/>
      <c r="F2" s="8"/>
      <c r="G2" s="8"/>
      <c r="H2" s="8"/>
      <c r="I2" s="8"/>
    </row>
    <row r="3" spans="1:9" ht="29.25" customHeight="1" thickBot="1">
      <c r="A3" s="5"/>
      <c r="B3" s="13" t="s">
        <v>1</v>
      </c>
      <c r="C3" s="39"/>
      <c r="D3" s="11"/>
      <c r="E3" s="35" t="s">
        <v>26</v>
      </c>
      <c r="F3" s="11"/>
      <c r="G3" s="5"/>
      <c r="H3" s="2"/>
      <c r="I3" s="5"/>
    </row>
    <row r="4" spans="1:9" ht="29.25" customHeight="1" thickBot="1">
      <c r="A4" s="5"/>
      <c r="B4" s="5"/>
      <c r="C4" s="5"/>
      <c r="D4" s="5"/>
      <c r="E4" s="31" t="s">
        <v>27</v>
      </c>
      <c r="F4" s="5"/>
      <c r="G4" s="41" t="s">
        <v>4</v>
      </c>
      <c r="H4" s="42"/>
      <c r="I4" s="5"/>
    </row>
    <row r="5" spans="1:9" ht="29.25" customHeight="1" thickBot="1">
      <c r="A5" s="5"/>
      <c r="B5" s="13" t="s">
        <v>5</v>
      </c>
      <c r="C5" s="38"/>
      <c r="D5" s="12"/>
      <c r="E5" s="12"/>
      <c r="F5" s="12"/>
      <c r="G5" s="43"/>
      <c r="H5" s="44"/>
      <c r="I5" s="5"/>
    </row>
    <row r="6" spans="1:9" ht="29.25" customHeight="1" thickBot="1">
      <c r="A6" s="5"/>
      <c r="B6" s="5"/>
      <c r="C6" s="5"/>
      <c r="D6" s="5"/>
      <c r="E6" s="33" t="s">
        <v>22</v>
      </c>
      <c r="F6" s="5"/>
      <c r="G6" s="43"/>
      <c r="H6" s="44"/>
      <c r="I6" s="5"/>
    </row>
    <row r="7" spans="1:9" ht="29.25" customHeight="1" thickBot="1">
      <c r="A7" s="5"/>
      <c r="B7" s="13" t="s">
        <v>6</v>
      </c>
      <c r="C7" s="37"/>
      <c r="D7" s="12"/>
      <c r="E7" s="24" t="s">
        <v>28</v>
      </c>
      <c r="F7" s="12"/>
      <c r="G7" s="5"/>
      <c r="H7" s="5"/>
      <c r="I7" s="5"/>
    </row>
    <row r="8" spans="1:9" ht="29.25" customHeight="1" thickBot="1">
      <c r="A8" s="5"/>
      <c r="B8" s="5"/>
      <c r="C8" s="5"/>
      <c r="D8" s="5"/>
      <c r="E8" s="5"/>
      <c r="F8" s="5"/>
      <c r="G8" s="52"/>
      <c r="H8" s="52"/>
      <c r="I8" s="5"/>
    </row>
    <row r="9" spans="1:9" ht="29.25" customHeight="1" thickBot="1">
      <c r="A9" s="5"/>
      <c r="B9" s="13" t="s">
        <v>9</v>
      </c>
      <c r="C9" s="37"/>
      <c r="D9" s="12"/>
      <c r="E9" s="26" t="s">
        <v>23</v>
      </c>
      <c r="F9" s="25"/>
      <c r="G9" s="25"/>
      <c r="H9" s="25"/>
      <c r="I9" s="5"/>
    </row>
    <row r="10" spans="1:9" ht="27" customHeight="1">
      <c r="A10" s="5"/>
      <c r="B10" s="5"/>
      <c r="C10" s="5"/>
      <c r="D10" s="5"/>
      <c r="E10" s="29" t="s">
        <v>30</v>
      </c>
      <c r="G10" s="3"/>
      <c r="H10" s="5"/>
      <c r="I10" s="5"/>
    </row>
    <row r="11" spans="1:9" ht="80.25" customHeight="1">
      <c r="A11" s="5"/>
      <c r="B11" s="2" t="s">
        <v>7</v>
      </c>
      <c r="E11" s="53" t="s">
        <v>32</v>
      </c>
      <c r="F11" s="54"/>
      <c r="G11" s="54"/>
      <c r="H11" s="54"/>
      <c r="I11" s="5"/>
    </row>
    <row r="12" spans="2:8" ht="18.75">
      <c r="B12" s="2"/>
      <c r="C12" s="5"/>
      <c r="D12" s="5"/>
      <c r="E12" s="47" t="s">
        <v>2</v>
      </c>
      <c r="F12" s="47"/>
      <c r="G12" s="47"/>
      <c r="H12" s="47"/>
    </row>
    <row r="13" spans="2:8" ht="18.75">
      <c r="B13" s="5"/>
      <c r="C13" s="23"/>
      <c r="D13" s="5"/>
      <c r="E13" s="34" t="s">
        <v>3</v>
      </c>
      <c r="F13" s="51" t="s">
        <v>24</v>
      </c>
      <c r="G13" s="51"/>
      <c r="H13" s="51"/>
    </row>
    <row r="14" spans="2:8" ht="14.25">
      <c r="B14" s="5"/>
      <c r="C14" s="5"/>
      <c r="D14" s="5"/>
      <c r="E14" s="5"/>
      <c r="F14" s="5"/>
      <c r="G14" s="5"/>
      <c r="H14" s="5"/>
    </row>
    <row r="15" spans="2:8" s="6" customFormat="1" ht="43.5" customHeight="1">
      <c r="B15" s="7" t="s">
        <v>8</v>
      </c>
      <c r="C15" s="7" t="s">
        <v>0</v>
      </c>
      <c r="D15" s="45" t="s">
        <v>19</v>
      </c>
      <c r="E15" s="46"/>
      <c r="F15" s="46"/>
      <c r="G15" s="46"/>
      <c r="H15" s="46"/>
    </row>
    <row r="16" spans="2:8" ht="30" customHeight="1">
      <c r="B16" s="4">
        <v>1</v>
      </c>
      <c r="C16" s="40"/>
      <c r="D16" s="48"/>
      <c r="E16" s="49"/>
      <c r="F16" s="49"/>
      <c r="G16" s="49"/>
      <c r="H16" s="50"/>
    </row>
    <row r="17" spans="2:8" ht="30" customHeight="1">
      <c r="B17" s="4">
        <v>2</v>
      </c>
      <c r="C17" s="40"/>
      <c r="D17" s="48"/>
      <c r="E17" s="49"/>
      <c r="F17" s="49"/>
      <c r="G17" s="49"/>
      <c r="H17" s="50"/>
    </row>
    <row r="18" spans="2:8" ht="30" customHeight="1">
      <c r="B18" s="4">
        <v>3</v>
      </c>
      <c r="C18" s="40"/>
      <c r="D18" s="48"/>
      <c r="E18" s="49"/>
      <c r="F18" s="49"/>
      <c r="G18" s="49"/>
      <c r="H18" s="50"/>
    </row>
    <row r="19" spans="2:8" ht="30" customHeight="1">
      <c r="B19" s="4">
        <v>4</v>
      </c>
      <c r="C19" s="40"/>
      <c r="D19" s="48"/>
      <c r="E19" s="49"/>
      <c r="F19" s="49"/>
      <c r="G19" s="49"/>
      <c r="H19" s="50"/>
    </row>
    <row r="20" spans="2:8" ht="30" customHeight="1">
      <c r="B20" s="4">
        <v>5</v>
      </c>
      <c r="C20" s="40"/>
      <c r="D20" s="48"/>
      <c r="E20" s="49"/>
      <c r="F20" s="49"/>
      <c r="G20" s="49"/>
      <c r="H20" s="50"/>
    </row>
    <row r="21" spans="2:8" ht="30" customHeight="1">
      <c r="B21" s="4">
        <v>6</v>
      </c>
      <c r="C21" s="40"/>
      <c r="D21" s="48"/>
      <c r="E21" s="49"/>
      <c r="F21" s="49"/>
      <c r="G21" s="49"/>
      <c r="H21" s="50"/>
    </row>
    <row r="22" spans="2:8" ht="30" customHeight="1">
      <c r="B22" s="4">
        <v>7</v>
      </c>
      <c r="C22" s="40"/>
      <c r="D22" s="48"/>
      <c r="E22" s="49"/>
      <c r="F22" s="49"/>
      <c r="G22" s="49"/>
      <c r="H22" s="50"/>
    </row>
    <row r="23" spans="2:8" ht="30" customHeight="1">
      <c r="B23" s="4">
        <v>8</v>
      </c>
      <c r="C23" s="40"/>
      <c r="D23" s="48"/>
      <c r="E23" s="49"/>
      <c r="F23" s="49"/>
      <c r="G23" s="49"/>
      <c r="H23" s="50"/>
    </row>
    <row r="24" spans="2:8" ht="30" customHeight="1">
      <c r="B24" s="4">
        <v>9</v>
      </c>
      <c r="C24" s="40"/>
      <c r="D24" s="48"/>
      <c r="E24" s="49"/>
      <c r="F24" s="49"/>
      <c r="G24" s="49"/>
      <c r="H24" s="50"/>
    </row>
    <row r="25" spans="2:16" ht="30" customHeight="1">
      <c r="B25" s="4">
        <v>10</v>
      </c>
      <c r="C25" s="40"/>
      <c r="D25" s="48"/>
      <c r="E25" s="49"/>
      <c r="F25" s="49"/>
      <c r="G25" s="49"/>
      <c r="H25" s="50"/>
      <c r="L25" s="2"/>
      <c r="O25" s="5"/>
      <c r="P25" s="5"/>
    </row>
  </sheetData>
  <sheetProtection/>
  <mergeCells count="18">
    <mergeCell ref="D23:H23"/>
    <mergeCell ref="D24:H24"/>
    <mergeCell ref="D25:H25"/>
    <mergeCell ref="D17:H17"/>
    <mergeCell ref="D18:H18"/>
    <mergeCell ref="D19:H19"/>
    <mergeCell ref="D20:H20"/>
    <mergeCell ref="D21:H21"/>
    <mergeCell ref="D22:H22"/>
    <mergeCell ref="G4:H4"/>
    <mergeCell ref="G5:G6"/>
    <mergeCell ref="H5:H6"/>
    <mergeCell ref="D15:H15"/>
    <mergeCell ref="E12:H12"/>
    <mergeCell ref="D16:H16"/>
    <mergeCell ref="F13:H13"/>
    <mergeCell ref="G8:H8"/>
    <mergeCell ref="E11:H11"/>
  </mergeCells>
  <dataValidations count="5">
    <dataValidation type="list" allowBlank="1" showInputMessage="1" showErrorMessage="1" sqref="H5:H6">
      <formula1>"１日,２日,３日,４日,５日,６日,７日,８日,９日,10日,11日,12日,13日,14日,15日,16日,17日,18日,19日,20日,21日,22日,23日,24日,25日,26日,27日,28日,29日,30日,31日"</formula1>
    </dataValidation>
    <dataValidation type="list" allowBlank="1" showInputMessage="1" showErrorMessage="1" sqref="G5:G6">
      <formula1>"１月,２月,３月,４月,５月,６月,７月,８月,９月,10月,11月,12月"</formula1>
    </dataValidation>
    <dataValidation type="list" allowBlank="1" showInputMessage="1" showErrorMessage="1" sqref="E4">
      <formula1>検査項目</formula1>
    </dataValidation>
    <dataValidation type="list" allowBlank="1" showInputMessage="1" showErrorMessage="1" sqref="E7">
      <formula1>オプション検査項目</formula1>
    </dataValidation>
    <dataValidation type="list" allowBlank="1" showInputMessage="1" showErrorMessage="1" sqref="E10">
      <formula1>検体選択</formula1>
    </dataValidation>
  </dataValidations>
  <hyperlinks>
    <hyperlink ref="F13" r:id="rId1" display="info@ndts.co.jp"/>
    <hyperlink ref="E11" r:id="rId2" display="https://www.ndts.co.jp/services/mall.html"/>
  </hyperlinks>
  <printOptions/>
  <pageMargins left="0.7000000000000001" right="0.52" top="0.7500000000000001" bottom="0.81" header="0.30000000000000004" footer="0.30000000000000004"/>
  <pageSetup orientation="portrait" paperSize="9" scale="64"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2020-07-09T02:24:50Z</cp:lastPrinted>
  <dcterms:created xsi:type="dcterms:W3CDTF">2006-09-16T00:00:00Z</dcterms:created>
  <dcterms:modified xsi:type="dcterms:W3CDTF">2022-09-22T03:22:39Z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